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Pol'!$A$1:$U$32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/>
  <c r="I47"/>
  <c r="G39"/>
  <c r="H39" s="1"/>
  <c r="H40" s="1"/>
  <c r="F39"/>
  <c r="G22" i="12"/>
  <c r="AC22"/>
  <c r="AD22"/>
  <c r="G9"/>
  <c r="M9" s="1"/>
  <c r="I9"/>
  <c r="I8" s="1"/>
  <c r="K9"/>
  <c r="K8" s="1"/>
  <c r="O9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M12" s="1"/>
  <c r="I12"/>
  <c r="K12"/>
  <c r="O12"/>
  <c r="O8" s="1"/>
  <c r="Q12"/>
  <c r="U12"/>
  <c r="G13"/>
  <c r="M13" s="1"/>
  <c r="I13"/>
  <c r="K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K18"/>
  <c r="U18"/>
  <c r="G19"/>
  <c r="I19"/>
  <c r="I18" s="1"/>
  <c r="K19"/>
  <c r="M19"/>
  <c r="O19"/>
  <c r="Q19"/>
  <c r="Q18" s="1"/>
  <c r="U19"/>
  <c r="G20"/>
  <c r="M20" s="1"/>
  <c r="I20"/>
  <c r="K20"/>
  <c r="O20"/>
  <c r="O18" s="1"/>
  <c r="Q20"/>
  <c r="U20"/>
  <c r="I20" i="1"/>
  <c r="I19"/>
  <c r="I18"/>
  <c r="I17"/>
  <c r="I16"/>
  <c r="I49"/>
  <c r="G27"/>
  <c r="F40"/>
  <c r="G40"/>
  <c r="G25" s="1"/>
  <c r="G26" s="1"/>
  <c r="J28"/>
  <c r="J26"/>
  <c r="G38"/>
  <c r="F38"/>
  <c r="H32"/>
  <c r="J23"/>
  <c r="J24"/>
  <c r="J25"/>
  <c r="J27"/>
  <c r="E24"/>
  <c r="E26"/>
  <c r="G28" l="1"/>
  <c r="G23"/>
  <c r="M8" i="12"/>
  <c r="M18"/>
  <c r="G8"/>
  <c r="G18"/>
  <c r="I21" i="1"/>
  <c r="I39"/>
  <c r="I40" s="1"/>
  <c r="J39" s="1"/>
  <c r="J40" s="1"/>
  <c r="G29" l="1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<sst xmlns="http://schemas.openxmlformats.org/spreadsheetml/2006/main" count="181" uniqueCount="127">
  <si>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</si>
  <si>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</si>
  <si>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</si>
  <si>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</si>
  <si>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</si>
  <si>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</si>
  <si>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</si>
  <si>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</si>
  <si>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</si>
  <si>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</si>
  <si>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</si>
  <si>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</si>
  <si>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</si>
  <si>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</si>
  <si>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</si>
  <si>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</si>
  <si>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</si>
  <si>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</si>
  <si>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</si>
  <si>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</si>
  <si>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</si>
  <si>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</si>
  <si>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</si>
  <si>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</si>
  <si>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</si>
  <si>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</si>
  <si>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</si>
  <si>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</si>
  <si>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</si>
  <si>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</si>
  <si>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</si>
  <si>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</si>
  <si>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</si>
  <si>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</si>
  <si>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</si>
  <si>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</si>
  <si>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</si>
  <si>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</si>
  <si>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</si>
  <si>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</si>
  <si>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</si>
  <si>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</si>
  <si>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</si>
  <si>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</si>
  <si>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</si>
  <si>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</si>
  <si>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Rekonstrukce ústředního vytápění DDM Přelouč - PLYN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</si>
  <si>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</si>
  <si>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</si>
  <si>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</si>
  <si>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</si>
  <si>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</si>
  <si>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</si>
  <si>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</si>
  <si>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</si>
  <si>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</si>
  <si>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</si>
  <si>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</si>
  <si>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</si>
  <si>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</si>
  <si>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</si>
  <si>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</si>
  <si>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</si>
  <si>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</si>
  <si>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</si>
  <si>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</si>
  <si>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</si>
  <si>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</si>
  <si>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</si>
  <si>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</si>
  <si>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</si>
  <si>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</si>
  <si>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</si>
  <si>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</si>
  <si>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</si>
  <si>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</si>
  <si>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</si>
  <si>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</si>
  <si>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</si>
  <si>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</si>
  <si>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</si>
  <si>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</si>
  <si>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</si>
  <si>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</si>
  <si>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</si>
  <si>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</si>
  <si>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</si>
  <si>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</si>
  <si>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</si>
  <si>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</si>
  <si>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</si>
  <si>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</si>
  <si>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</si>
  <si>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</si>
  <si>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723163105R00</t>
  </si>
  <si>
    <t>Potrubí z měděných trubek D 28 x 1,5 mm</t>
  </si>
  <si>
    <t>m</t>
  </si>
  <si>
    <t>POL1_0</t>
  </si>
  <si>
    <t>723190907R00</t>
  </si>
  <si>
    <t>Odvzdušnění a napuštění plynového potrubí</t>
  </si>
  <si>
    <t>723190901R00</t>
  </si>
  <si>
    <t>Uzavření nebo otevření plynového potrubí</t>
  </si>
  <si>
    <t>kus</t>
  </si>
  <si>
    <t>723120805R00</t>
  </si>
  <si>
    <t>Demontáž potrubí svařovaného závitového DN 25-50</t>
  </si>
  <si>
    <t>723164105RT3</t>
  </si>
  <si>
    <t>Montáž potrubí z měděných trubek D 28 mm, spoj lisovaný</t>
  </si>
  <si>
    <t>723236513R00</t>
  </si>
  <si>
    <t>Kohout kulový s tepelnou pojistkou, HERZ DN 25</t>
  </si>
  <si>
    <t>998723101R00</t>
  </si>
  <si>
    <t>Přesun hmot pro vnitřní plynovod, výšky do 6 m</t>
  </si>
  <si>
    <t>t</t>
  </si>
  <si>
    <t>723185114R00</t>
  </si>
  <si>
    <t>Potrubí ohebné nerez. vlnovcové Eurotis TFG DN 20</t>
  </si>
  <si>
    <t>03-02</t>
  </si>
  <si>
    <t>Revize a zkoušky plynového zařízení</t>
  </si>
  <si>
    <t>sada</t>
  </si>
  <si>
    <t>783424240R00</t>
  </si>
  <si>
    <t>Nátěr syntet. potrubí do DN 50 mm  Z+1x +1x email</t>
  </si>
  <si>
    <t>24621550.AR</t>
  </si>
  <si>
    <t>Email synt. UNIVERSAL LESKLÝ 2013/6201 žlutý</t>
  </si>
  <si>
    <t>l</t>
  </si>
  <si>
    <t>POL3_0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</si>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</sst>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2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55</v>
      </c>
      <c r="J11" s="11"/>
    </row>
    <row r="12" spans="1:15" ht="15.75" customHeight="1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56</v>
      </c>
      <c r="J12" s="11"/>
    </row>
    <row r="13" spans="1:15" ht="15.75" customHeight="1">
      <c r="A13" s="4"/>
      <c r="B13" s="42"/>
      <c r="C13" s="128" t="s">
        <v>50</v>
      </c>
      <c r="D13" s="127" t="s">
        <v>49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88" t="s">
        <v>23</v>
      </c>
      <c r="B16" s="189" t="s">
        <v>23</v>
      </c>
      <c r="C16" s="58"/>
      <c r="D16" s="59"/>
      <c r="E16" s="84"/>
      <c r="F16" s="85"/>
      <c r="G16" s="84"/>
      <c r="H16" s="85"/>
      <c r="I16" s="84">
        <f>SUMIF(F47:F48,A16,I47:I48)+SUMIF(F47:F48,"PSU",I47:I48)</f>
        <v>0</v>
      </c>
      <c r="J16" s="94"/>
    </row>
    <row r="17" spans="1:10" ht="23.25" customHeight="1">
      <c r="A17" s="188" t="s">
        <v>24</v>
      </c>
      <c r="B17" s="189" t="s">
        <v>24</v>
      </c>
      <c r="C17" s="58"/>
      <c r="D17" s="59"/>
      <c r="E17" s="84"/>
      <c r="F17" s="85"/>
      <c r="G17" s="84"/>
      <c r="H17" s="85"/>
      <c r="I17" s="84">
        <f>SUMIF(F47:F48,A17,I47:I48)</f>
        <v>0</v>
      </c>
      <c r="J17" s="94"/>
    </row>
    <row r="18" spans="1:10" ht="23.25" customHeight="1">
      <c r="A18" s="188" t="s">
        <v>25</v>
      </c>
      <c r="B18" s="189" t="s">
        <v>25</v>
      </c>
      <c r="C18" s="58"/>
      <c r="D18" s="59"/>
      <c r="E18" s="84"/>
      <c r="F18" s="85"/>
      <c r="G18" s="84"/>
      <c r="H18" s="85"/>
      <c r="I18" s="84">
        <f>SUMIF(F47:F48,A18,I47:I48)</f>
        <v>0</v>
      </c>
      <c r="J18" s="94"/>
    </row>
    <row r="19" spans="1:10" ht="23.25" customHeight="1">
      <c r="A19" s="188" t="s">
        <v>65</v>
      </c>
      <c r="B19" s="189" t="s">
        <v>26</v>
      </c>
      <c r="C19" s="58"/>
      <c r="D19" s="59"/>
      <c r="E19" s="84"/>
      <c r="F19" s="85"/>
      <c r="G19" s="84"/>
      <c r="H19" s="85"/>
      <c r="I19" s="84">
        <f>SUMIF(F47:F48,A19,I47:I48)</f>
        <v>0</v>
      </c>
      <c r="J19" s="94"/>
    </row>
    <row r="20" spans="1:10" ht="23.25" customHeight="1">
      <c r="A20" s="188" t="s">
        <v>66</v>
      </c>
      <c r="B20" s="189" t="s">
        <v>27</v>
      </c>
      <c r="C20" s="58"/>
      <c r="D20" s="59"/>
      <c r="E20" s="84"/>
      <c r="F20" s="85"/>
      <c r="G20" s="84"/>
      <c r="H20" s="85"/>
      <c r="I20" s="84">
        <f>SUMIF(F47:F48,A20,I47:I48)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42852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Pol'!AC22</f>
        <v>0</v>
      </c>
      <c r="G39" s="149">
        <f>' Pol'!AD22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59</v>
      </c>
    </row>
    <row r="46" spans="1:10" ht="25.5" customHeight="1">
      <c r="A46" s="163"/>
      <c r="B46" s="166" t="s">
        <v>16</v>
      </c>
      <c r="C46" s="166" t="s">
        <v>5</v>
      </c>
      <c r="D46" s="167"/>
      <c r="E46" s="167"/>
      <c r="F46" s="170" t="s">
        <v>60</v>
      </c>
      <c r="G46" s="170"/>
      <c r="H46" s="170"/>
      <c r="I46" s="171" t="s">
        <v>28</v>
      </c>
      <c r="J46" s="171"/>
    </row>
    <row r="47" spans="1:10" ht="25.5" customHeight="1">
      <c r="A47" s="164"/>
      <c r="B47" s="172" t="s">
        <v>61</v>
      </c>
      <c r="C47" s="173" t="s">
        <v>62</v>
      </c>
      <c r="D47" s="174"/>
      <c r="E47" s="174"/>
      <c r="F47" s="178" t="s">
        <v>24</v>
      </c>
      <c r="G47" s="179"/>
      <c r="H47" s="179"/>
      <c r="I47" s="180">
        <f>' Pol'!G8</f>
        <v>0</v>
      </c>
      <c r="J47" s="180"/>
    </row>
    <row r="48" spans="1:10" ht="25.5" customHeight="1">
      <c r="A48" s="164"/>
      <c r="B48" s="175" t="s">
        <v>63</v>
      </c>
      <c r="C48" s="176" t="s">
        <v>64</v>
      </c>
      <c r="D48" s="177"/>
      <c r="E48" s="177"/>
      <c r="F48" s="181" t="s">
        <v>24</v>
      </c>
      <c r="G48" s="182"/>
      <c r="H48" s="182"/>
      <c r="I48" s="183">
        <f>' Pol'!G18</f>
        <v>0</v>
      </c>
      <c r="J48" s="183"/>
    </row>
    <row r="49" spans="1:10" ht="25.5" customHeight="1">
      <c r="A49" s="165"/>
      <c r="B49" s="168" t="s">
        <v>1</v>
      </c>
      <c r="C49" s="168"/>
      <c r="D49" s="169"/>
      <c r="E49" s="169"/>
      <c r="F49" s="184"/>
      <c r="G49" s="185"/>
      <c r="H49" s="185"/>
      <c r="I49" s="186">
        <f>SUM(I47:I48)</f>
        <v>0</v>
      </c>
      <c r="J49" s="186"/>
    </row>
    <row r="50" spans="1:10">
      <c r="F50" s="187"/>
      <c r="G50" s="131"/>
      <c r="H50" s="187"/>
      <c r="I50" s="131"/>
      <c r="J50" s="131"/>
    </row>
    <row r="51" spans="1:10">
      <c r="F51" s="187"/>
      <c r="G51" s="131"/>
      <c r="H51" s="187"/>
      <c r="I51" s="131"/>
      <c r="J51" s="131"/>
    </row>
    <row r="52" spans="1:10">
      <c r="F52" s="187"/>
      <c r="G52" s="131"/>
      <c r="H52" s="187"/>
      <c r="I52" s="131"/>
      <c r="J5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I49:J49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2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0" t="s">
        <v>6</v>
      </c>
      <c r="B1" s="190"/>
      <c r="C1" s="190"/>
      <c r="D1" s="190"/>
      <c r="E1" s="190"/>
      <c r="F1" s="190"/>
      <c r="G1" s="190"/>
      <c r="AE1" t="s">
        <v>68</v>
      </c>
    </row>
    <row r="2" spans="1:60" ht="24.95" customHeight="1">
      <c r="A2" s="197" t="s">
        <v>67</v>
      </c>
      <c r="B2" s="191"/>
      <c r="C2" s="192" t="s">
        <v>46</v>
      </c>
      <c r="D2" s="193"/>
      <c r="E2" s="193"/>
      <c r="F2" s="193"/>
      <c r="G2" s="199"/>
      <c r="AE2" t="s">
        <v>69</v>
      </c>
    </row>
    <row r="3" spans="1:60" ht="24.95" hidden="1" customHeight="1">
      <c r="A3" s="198" t="s">
        <v>7</v>
      </c>
      <c r="B3" s="195"/>
      <c r="C3" s="194"/>
      <c r="D3" s="194"/>
      <c r="E3" s="194"/>
      <c r="F3" s="194"/>
      <c r="G3" s="200"/>
      <c r="AE3" t="s">
        <v>70</v>
      </c>
    </row>
    <row r="4" spans="1:60" ht="24.95" hidden="1" customHeight="1">
      <c r="A4" s="198" t="s">
        <v>8</v>
      </c>
      <c r="B4" s="195"/>
      <c r="C4" s="196"/>
      <c r="D4" s="194"/>
      <c r="E4" s="194"/>
      <c r="F4" s="194"/>
      <c r="G4" s="200"/>
      <c r="AE4" t="s">
        <v>71</v>
      </c>
    </row>
    <row r="5" spans="1:60" hidden="1">
      <c r="A5" s="201" t="s">
        <v>72</v>
      </c>
      <c r="B5" s="202"/>
      <c r="C5" s="203"/>
      <c r="D5" s="204"/>
      <c r="E5" s="204"/>
      <c r="F5" s="204"/>
      <c r="G5" s="205"/>
      <c r="AE5" t="s">
        <v>73</v>
      </c>
    </row>
    <row r="7" spans="1:60" ht="38.25">
      <c r="A7" s="210" t="s">
        <v>74</v>
      </c>
      <c r="B7" s="211" t="s">
        <v>75</v>
      </c>
      <c r="C7" s="211" t="s">
        <v>76</v>
      </c>
      <c r="D7" s="210" t="s">
        <v>77</v>
      </c>
      <c r="E7" s="210" t="s">
        <v>78</v>
      </c>
      <c r="F7" s="206" t="s">
        <v>79</v>
      </c>
      <c r="G7" s="227" t="s">
        <v>28</v>
      </c>
      <c r="H7" s="228" t="s">
        <v>29</v>
      </c>
      <c r="I7" s="228" t="s">
        <v>80</v>
      </c>
      <c r="J7" s="228" t="s">
        <v>30</v>
      </c>
      <c r="K7" s="228" t="s">
        <v>81</v>
      </c>
      <c r="L7" s="228" t="s">
        <v>82</v>
      </c>
      <c r="M7" s="228" t="s">
        <v>83</v>
      </c>
      <c r="N7" s="228" t="s">
        <v>84</v>
      </c>
      <c r="O7" s="228" t="s">
        <v>85</v>
      </c>
      <c r="P7" s="228" t="s">
        <v>86</v>
      </c>
      <c r="Q7" s="228" t="s">
        <v>87</v>
      </c>
      <c r="R7" s="228" t="s">
        <v>88</v>
      </c>
      <c r="S7" s="228" t="s">
        <v>89</v>
      </c>
      <c r="T7" s="228" t="s">
        <v>90</v>
      </c>
      <c r="U7" s="213" t="s">
        <v>91</v>
      </c>
    </row>
    <row r="8" spans="1:60">
      <c r="A8" s="229" t="s">
        <v>92</v>
      </c>
      <c r="B8" s="230" t="s">
        <v>61</v>
      </c>
      <c r="C8" s="231" t="s">
        <v>62</v>
      </c>
      <c r="D8" s="232"/>
      <c r="E8" s="233"/>
      <c r="F8" s="234"/>
      <c r="G8" s="234">
        <f>SUMIF(AE9:AE17,"&lt;&gt;NOR",G9:G17)</f>
        <v>0</v>
      </c>
      <c r="H8" s="234"/>
      <c r="I8" s="234">
        <f>SUM(I9:I17)</f>
        <v>0</v>
      </c>
      <c r="J8" s="234"/>
      <c r="K8" s="234">
        <f>SUM(K9:K17)</f>
        <v>0</v>
      </c>
      <c r="L8" s="234"/>
      <c r="M8" s="234">
        <f>SUM(M9:M17)</f>
        <v>0</v>
      </c>
      <c r="N8" s="212"/>
      <c r="O8" s="212">
        <f>SUM(O9:O17)</f>
        <v>1.805E-2</v>
      </c>
      <c r="P8" s="212"/>
      <c r="Q8" s="212">
        <f>SUM(Q9:Q17)</f>
        <v>1.197E-2</v>
      </c>
      <c r="R8" s="212"/>
      <c r="S8" s="212"/>
      <c r="T8" s="229"/>
      <c r="U8" s="212">
        <f>SUM(U9:U17)</f>
        <v>2.99</v>
      </c>
      <c r="AE8" t="s">
        <v>93</v>
      </c>
    </row>
    <row r="9" spans="1:60" outlineLevel="1">
      <c r="A9" s="208">
        <v>1</v>
      </c>
      <c r="B9" s="214" t="s">
        <v>94</v>
      </c>
      <c r="C9" s="257" t="s">
        <v>95</v>
      </c>
      <c r="D9" s="216" t="s">
        <v>96</v>
      </c>
      <c r="E9" s="222">
        <v>2.5</v>
      </c>
      <c r="F9" s="224"/>
      <c r="G9" s="225">
        <f>ROUND(E9*F9,2)</f>
        <v>0</v>
      </c>
      <c r="H9" s="224"/>
      <c r="I9" s="225">
        <f>ROUND(E9*H9,2)</f>
        <v>0</v>
      </c>
      <c r="J9" s="224"/>
      <c r="K9" s="225">
        <f>ROUND(E9*J9,2)</f>
        <v>0</v>
      </c>
      <c r="L9" s="225">
        <v>21</v>
      </c>
      <c r="M9" s="225">
        <f>G9*(1+L9/100)</f>
        <v>0</v>
      </c>
      <c r="N9" s="217">
        <v>1.66E-3</v>
      </c>
      <c r="O9" s="217">
        <f>ROUND(E9*N9,5)</f>
        <v>4.15E-3</v>
      </c>
      <c r="P9" s="217">
        <v>0</v>
      </c>
      <c r="Q9" s="217">
        <f>ROUND(E9*P9,5)</f>
        <v>0</v>
      </c>
      <c r="R9" s="217"/>
      <c r="S9" s="217"/>
      <c r="T9" s="218">
        <v>0.35470000000000002</v>
      </c>
      <c r="U9" s="217">
        <f>ROUND(E9*T9,2)</f>
        <v>0.89</v>
      </c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97</v>
      </c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08">
        <v>2</v>
      </c>
      <c r="B10" s="214" t="s">
        <v>98</v>
      </c>
      <c r="C10" s="257" t="s">
        <v>99</v>
      </c>
      <c r="D10" s="216" t="s">
        <v>96</v>
      </c>
      <c r="E10" s="222">
        <v>2.5</v>
      </c>
      <c r="F10" s="224"/>
      <c r="G10" s="225">
        <f>ROUND(E10*F10,2)</f>
        <v>0</v>
      </c>
      <c r="H10" s="224"/>
      <c r="I10" s="225">
        <f>ROUND(E10*H10,2)</f>
        <v>0</v>
      </c>
      <c r="J10" s="224"/>
      <c r="K10" s="225">
        <f>ROUND(E10*J10,2)</f>
        <v>0</v>
      </c>
      <c r="L10" s="225">
        <v>21</v>
      </c>
      <c r="M10" s="225">
        <f>G10*(1+L10/100)</f>
        <v>0</v>
      </c>
      <c r="N10" s="217">
        <v>0</v>
      </c>
      <c r="O10" s="217">
        <f>ROUND(E10*N10,5)</f>
        <v>0</v>
      </c>
      <c r="P10" s="217">
        <v>0</v>
      </c>
      <c r="Q10" s="217">
        <f>ROUND(E10*P10,5)</f>
        <v>0</v>
      </c>
      <c r="R10" s="217"/>
      <c r="S10" s="217"/>
      <c r="T10" s="218">
        <v>6.2E-2</v>
      </c>
      <c r="U10" s="217">
        <f>ROUND(E10*T10,2)</f>
        <v>0.16</v>
      </c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97</v>
      </c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08">
        <v>3</v>
      </c>
      <c r="B11" s="214" t="s">
        <v>100</v>
      </c>
      <c r="C11" s="257" t="s">
        <v>101</v>
      </c>
      <c r="D11" s="216" t="s">
        <v>102</v>
      </c>
      <c r="E11" s="222">
        <v>1</v>
      </c>
      <c r="F11" s="224"/>
      <c r="G11" s="225">
        <f>ROUND(E11*F11,2)</f>
        <v>0</v>
      </c>
      <c r="H11" s="224"/>
      <c r="I11" s="225">
        <f>ROUND(E11*H11,2)</f>
        <v>0</v>
      </c>
      <c r="J11" s="224"/>
      <c r="K11" s="225">
        <f>ROUND(E11*J11,2)</f>
        <v>0</v>
      </c>
      <c r="L11" s="225">
        <v>21</v>
      </c>
      <c r="M11" s="225">
        <f>G11*(1+L11/100)</f>
        <v>0</v>
      </c>
      <c r="N11" s="217">
        <v>0</v>
      </c>
      <c r="O11" s="217">
        <f>ROUND(E11*N11,5)</f>
        <v>0</v>
      </c>
      <c r="P11" s="217">
        <v>0</v>
      </c>
      <c r="Q11" s="217">
        <f>ROUND(E11*P11,5)</f>
        <v>0</v>
      </c>
      <c r="R11" s="217"/>
      <c r="S11" s="217"/>
      <c r="T11" s="218">
        <v>6.4000000000000001E-2</v>
      </c>
      <c r="U11" s="217">
        <f>ROUND(E11*T11,2)</f>
        <v>0.06</v>
      </c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97</v>
      </c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>
      <c r="A12" s="208">
        <v>4</v>
      </c>
      <c r="B12" s="214" t="s">
        <v>103</v>
      </c>
      <c r="C12" s="257" t="s">
        <v>104</v>
      </c>
      <c r="D12" s="216" t="s">
        <v>96</v>
      </c>
      <c r="E12" s="222">
        <v>3.5</v>
      </c>
      <c r="F12" s="224"/>
      <c r="G12" s="225">
        <f>ROUND(E12*F12,2)</f>
        <v>0</v>
      </c>
      <c r="H12" s="224"/>
      <c r="I12" s="225">
        <f>ROUND(E12*H12,2)</f>
        <v>0</v>
      </c>
      <c r="J12" s="224"/>
      <c r="K12" s="225">
        <f>ROUND(E12*J12,2)</f>
        <v>0</v>
      </c>
      <c r="L12" s="225">
        <v>21</v>
      </c>
      <c r="M12" s="225">
        <f>G12*(1+L12/100)</f>
        <v>0</v>
      </c>
      <c r="N12" s="217">
        <v>3.8999999999999999E-4</v>
      </c>
      <c r="O12" s="217">
        <f>ROUND(E12*N12,5)</f>
        <v>1.3699999999999999E-3</v>
      </c>
      <c r="P12" s="217">
        <v>3.4199999999999999E-3</v>
      </c>
      <c r="Q12" s="217">
        <f>ROUND(E12*P12,5)</f>
        <v>1.197E-2</v>
      </c>
      <c r="R12" s="217"/>
      <c r="S12" s="217"/>
      <c r="T12" s="218">
        <v>4.3999999999999997E-2</v>
      </c>
      <c r="U12" s="217">
        <f>ROUND(E12*T12,2)</f>
        <v>0.15</v>
      </c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97</v>
      </c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22.5" outlineLevel="1">
      <c r="A13" s="208">
        <v>5</v>
      </c>
      <c r="B13" s="214" t="s">
        <v>105</v>
      </c>
      <c r="C13" s="257" t="s">
        <v>106</v>
      </c>
      <c r="D13" s="216" t="s">
        <v>96</v>
      </c>
      <c r="E13" s="222">
        <v>2.5</v>
      </c>
      <c r="F13" s="224"/>
      <c r="G13" s="225">
        <f>ROUND(E13*F13,2)</f>
        <v>0</v>
      </c>
      <c r="H13" s="224"/>
      <c r="I13" s="225">
        <f>ROUND(E13*H13,2)</f>
        <v>0</v>
      </c>
      <c r="J13" s="224"/>
      <c r="K13" s="225">
        <f>ROUND(E13*J13,2)</f>
        <v>0</v>
      </c>
      <c r="L13" s="225">
        <v>21</v>
      </c>
      <c r="M13" s="225">
        <f>G13*(1+L13/100)</f>
        <v>0</v>
      </c>
      <c r="N13" s="217">
        <v>4.8999999999999998E-3</v>
      </c>
      <c r="O13" s="217">
        <f>ROUND(E13*N13,5)</f>
        <v>1.225E-2</v>
      </c>
      <c r="P13" s="217">
        <v>0</v>
      </c>
      <c r="Q13" s="217">
        <f>ROUND(E13*P13,5)</f>
        <v>0</v>
      </c>
      <c r="R13" s="217"/>
      <c r="S13" s="217"/>
      <c r="T13" s="218">
        <v>0.44556000000000001</v>
      </c>
      <c r="U13" s="217">
        <f>ROUND(E13*T13,2)</f>
        <v>1.1100000000000001</v>
      </c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97</v>
      </c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08">
        <v>6</v>
      </c>
      <c r="B14" s="214" t="s">
        <v>107</v>
      </c>
      <c r="C14" s="257" t="s">
        <v>108</v>
      </c>
      <c r="D14" s="216" t="s">
        <v>102</v>
      </c>
      <c r="E14" s="222">
        <v>1</v>
      </c>
      <c r="F14" s="224"/>
      <c r="G14" s="225">
        <f>ROUND(E14*F14,2)</f>
        <v>0</v>
      </c>
      <c r="H14" s="224"/>
      <c r="I14" s="225">
        <f>ROUND(E14*H14,2)</f>
        <v>0</v>
      </c>
      <c r="J14" s="224"/>
      <c r="K14" s="225">
        <f>ROUND(E14*J14,2)</f>
        <v>0</v>
      </c>
      <c r="L14" s="225">
        <v>21</v>
      </c>
      <c r="M14" s="225">
        <f>G14*(1+L14/100)</f>
        <v>0</v>
      </c>
      <c r="N14" s="217">
        <v>0</v>
      </c>
      <c r="O14" s="217">
        <f>ROUND(E14*N14,5)</f>
        <v>0</v>
      </c>
      <c r="P14" s="217">
        <v>0</v>
      </c>
      <c r="Q14" s="217">
        <f>ROUND(E14*P14,5)</f>
        <v>0</v>
      </c>
      <c r="R14" s="217"/>
      <c r="S14" s="217"/>
      <c r="T14" s="218">
        <v>0.22700000000000001</v>
      </c>
      <c r="U14" s="217">
        <f>ROUND(E14*T14,2)</f>
        <v>0.23</v>
      </c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97</v>
      </c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08">
        <v>7</v>
      </c>
      <c r="B15" s="214" t="s">
        <v>109</v>
      </c>
      <c r="C15" s="257" t="s">
        <v>110</v>
      </c>
      <c r="D15" s="216" t="s">
        <v>111</v>
      </c>
      <c r="E15" s="222">
        <v>0.1</v>
      </c>
      <c r="F15" s="224"/>
      <c r="G15" s="225">
        <f>ROUND(E15*F15,2)</f>
        <v>0</v>
      </c>
      <c r="H15" s="224"/>
      <c r="I15" s="225">
        <f>ROUND(E15*H15,2)</f>
        <v>0</v>
      </c>
      <c r="J15" s="224"/>
      <c r="K15" s="225">
        <f>ROUND(E15*J15,2)</f>
        <v>0</v>
      </c>
      <c r="L15" s="225">
        <v>21</v>
      </c>
      <c r="M15" s="225">
        <f>G15*(1+L15/100)</f>
        <v>0</v>
      </c>
      <c r="N15" s="217">
        <v>0</v>
      </c>
      <c r="O15" s="217">
        <f>ROUND(E15*N15,5)</f>
        <v>0</v>
      </c>
      <c r="P15" s="217">
        <v>0</v>
      </c>
      <c r="Q15" s="217">
        <f>ROUND(E15*P15,5)</f>
        <v>0</v>
      </c>
      <c r="R15" s="217"/>
      <c r="S15" s="217"/>
      <c r="T15" s="218">
        <v>1.333</v>
      </c>
      <c r="U15" s="217">
        <f>ROUND(E15*T15,2)</f>
        <v>0.13</v>
      </c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97</v>
      </c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08">
        <v>8</v>
      </c>
      <c r="B16" s="214" t="s">
        <v>112</v>
      </c>
      <c r="C16" s="257" t="s">
        <v>113</v>
      </c>
      <c r="D16" s="216" t="s">
        <v>96</v>
      </c>
      <c r="E16" s="222">
        <v>1</v>
      </c>
      <c r="F16" s="224"/>
      <c r="G16" s="225">
        <f>ROUND(E16*F16,2)</f>
        <v>0</v>
      </c>
      <c r="H16" s="224"/>
      <c r="I16" s="225">
        <f>ROUND(E16*H16,2)</f>
        <v>0</v>
      </c>
      <c r="J16" s="224"/>
      <c r="K16" s="225">
        <f>ROUND(E16*J16,2)</f>
        <v>0</v>
      </c>
      <c r="L16" s="225">
        <v>21</v>
      </c>
      <c r="M16" s="225">
        <f>G16*(1+L16/100)</f>
        <v>0</v>
      </c>
      <c r="N16" s="217">
        <v>2.7999999999999998E-4</v>
      </c>
      <c r="O16" s="217">
        <f>ROUND(E16*N16,5)</f>
        <v>2.7999999999999998E-4</v>
      </c>
      <c r="P16" s="217">
        <v>0</v>
      </c>
      <c r="Q16" s="217">
        <f>ROUND(E16*P16,5)</f>
        <v>0</v>
      </c>
      <c r="R16" s="217"/>
      <c r="S16" s="217"/>
      <c r="T16" s="218">
        <v>0.26300000000000001</v>
      </c>
      <c r="U16" s="217">
        <f>ROUND(E16*T16,2)</f>
        <v>0.26</v>
      </c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97</v>
      </c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08">
        <v>9</v>
      </c>
      <c r="B17" s="214" t="s">
        <v>114</v>
      </c>
      <c r="C17" s="257" t="s">
        <v>115</v>
      </c>
      <c r="D17" s="216" t="s">
        <v>116</v>
      </c>
      <c r="E17" s="222">
        <v>1</v>
      </c>
      <c r="F17" s="224"/>
      <c r="G17" s="225">
        <f>ROUND(E17*F17,2)</f>
        <v>0</v>
      </c>
      <c r="H17" s="224"/>
      <c r="I17" s="225">
        <f>ROUND(E17*H17,2)</f>
        <v>0</v>
      </c>
      <c r="J17" s="224"/>
      <c r="K17" s="225">
        <f>ROUND(E17*J17,2)</f>
        <v>0</v>
      </c>
      <c r="L17" s="225">
        <v>21</v>
      </c>
      <c r="M17" s="225">
        <f>G17*(1+L17/100)</f>
        <v>0</v>
      </c>
      <c r="N17" s="217">
        <v>0</v>
      </c>
      <c r="O17" s="217">
        <f>ROUND(E17*N17,5)</f>
        <v>0</v>
      </c>
      <c r="P17" s="217">
        <v>0</v>
      </c>
      <c r="Q17" s="217">
        <f>ROUND(E17*P17,5)</f>
        <v>0</v>
      </c>
      <c r="R17" s="217"/>
      <c r="S17" s="217"/>
      <c r="T17" s="218">
        <v>0</v>
      </c>
      <c r="U17" s="217">
        <f>ROUND(E17*T17,2)</f>
        <v>0</v>
      </c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97</v>
      </c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>
      <c r="A18" s="209" t="s">
        <v>92</v>
      </c>
      <c r="B18" s="215" t="s">
        <v>63</v>
      </c>
      <c r="C18" s="258" t="s">
        <v>64</v>
      </c>
      <c r="D18" s="219"/>
      <c r="E18" s="223"/>
      <c r="F18" s="226"/>
      <c r="G18" s="226">
        <f>SUMIF(AE19:AE20,"&lt;&gt;NOR",G19:G20)</f>
        <v>0</v>
      </c>
      <c r="H18" s="226"/>
      <c r="I18" s="226">
        <f>SUM(I19:I20)</f>
        <v>0</v>
      </c>
      <c r="J18" s="226"/>
      <c r="K18" s="226">
        <f>SUM(K19:K20)</f>
        <v>0</v>
      </c>
      <c r="L18" s="226"/>
      <c r="M18" s="226">
        <f>SUM(M19:M20)</f>
        <v>0</v>
      </c>
      <c r="N18" s="220"/>
      <c r="O18" s="220">
        <f>SUM(O19:O20)</f>
        <v>1.3799999999999999E-3</v>
      </c>
      <c r="P18" s="220"/>
      <c r="Q18" s="220">
        <f>SUM(Q19:Q20)</f>
        <v>0</v>
      </c>
      <c r="R18" s="220"/>
      <c r="S18" s="220"/>
      <c r="T18" s="221"/>
      <c r="U18" s="220">
        <f>SUM(U19:U20)</f>
        <v>0.22</v>
      </c>
      <c r="AE18" t="s">
        <v>93</v>
      </c>
    </row>
    <row r="19" spans="1:60" outlineLevel="1">
      <c r="A19" s="208">
        <v>10</v>
      </c>
      <c r="B19" s="214" t="s">
        <v>117</v>
      </c>
      <c r="C19" s="257" t="s">
        <v>118</v>
      </c>
      <c r="D19" s="216" t="s">
        <v>96</v>
      </c>
      <c r="E19" s="222">
        <v>2.5</v>
      </c>
      <c r="F19" s="224"/>
      <c r="G19" s="225">
        <f>ROUND(E19*F19,2)</f>
        <v>0</v>
      </c>
      <c r="H19" s="224"/>
      <c r="I19" s="225">
        <f>ROUND(E19*H19,2)</f>
        <v>0</v>
      </c>
      <c r="J19" s="224"/>
      <c r="K19" s="225">
        <f>ROUND(E19*J19,2)</f>
        <v>0</v>
      </c>
      <c r="L19" s="225">
        <v>21</v>
      </c>
      <c r="M19" s="225">
        <f>G19*(1+L19/100)</f>
        <v>0</v>
      </c>
      <c r="N19" s="217">
        <v>6.9999999999999994E-5</v>
      </c>
      <c r="O19" s="217">
        <f>ROUND(E19*N19,5)</f>
        <v>1.8000000000000001E-4</v>
      </c>
      <c r="P19" s="217">
        <v>0</v>
      </c>
      <c r="Q19" s="217">
        <f>ROUND(E19*P19,5)</f>
        <v>0</v>
      </c>
      <c r="R19" s="217"/>
      <c r="S19" s="217"/>
      <c r="T19" s="218">
        <v>8.8999999999999996E-2</v>
      </c>
      <c r="U19" s="217">
        <f>ROUND(E19*T19,2)</f>
        <v>0.22</v>
      </c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97</v>
      </c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35">
        <v>11</v>
      </c>
      <c r="B20" s="236" t="s">
        <v>119</v>
      </c>
      <c r="C20" s="259" t="s">
        <v>120</v>
      </c>
      <c r="D20" s="237" t="s">
        <v>121</v>
      </c>
      <c r="E20" s="238">
        <v>1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41">
        <v>1.1999999999999999E-3</v>
      </c>
      <c r="O20" s="241">
        <f>ROUND(E20*N20,5)</f>
        <v>1.1999999999999999E-3</v>
      </c>
      <c r="P20" s="241">
        <v>0</v>
      </c>
      <c r="Q20" s="241">
        <f>ROUND(E20*P20,5)</f>
        <v>0</v>
      </c>
      <c r="R20" s="241"/>
      <c r="S20" s="241"/>
      <c r="T20" s="242">
        <v>0</v>
      </c>
      <c r="U20" s="241">
        <f>ROUND(E20*T20,2)</f>
        <v>0</v>
      </c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122</v>
      </c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>
      <c r="A21" s="6"/>
      <c r="B21" s="7" t="s">
        <v>123</v>
      </c>
      <c r="C21" s="260" t="s">
        <v>123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15</v>
      </c>
      <c r="AD21">
        <v>21</v>
      </c>
    </row>
    <row r="22" spans="1:60">
      <c r="A22" s="243"/>
      <c r="B22" s="244">
        <v>26</v>
      </c>
      <c r="C22" s="261" t="s">
        <v>123</v>
      </c>
      <c r="D22" s="245"/>
      <c r="E22" s="245"/>
      <c r="F22" s="245"/>
      <c r="G22" s="256">
        <f>G8+G18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124</v>
      </c>
    </row>
    <row r="23" spans="1:60">
      <c r="A23" s="6"/>
      <c r="B23" s="7" t="s">
        <v>123</v>
      </c>
      <c r="C23" s="260" t="s">
        <v>123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6"/>
      <c r="B24" s="7" t="s">
        <v>123</v>
      </c>
      <c r="C24" s="260" t="s">
        <v>123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46">
        <v>33</v>
      </c>
      <c r="B25" s="246"/>
      <c r="C25" s="26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>
      <c r="A26" s="247"/>
      <c r="B26" s="248"/>
      <c r="C26" s="263"/>
      <c r="D26" s="248"/>
      <c r="E26" s="248"/>
      <c r="F26" s="248"/>
      <c r="G26" s="24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125</v>
      </c>
    </row>
    <row r="27" spans="1:60">
      <c r="A27" s="250"/>
      <c r="B27" s="251"/>
      <c r="C27" s="264"/>
      <c r="D27" s="251"/>
      <c r="E27" s="251"/>
      <c r="F27" s="251"/>
      <c r="G27" s="252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0"/>
      <c r="B28" s="251"/>
      <c r="C28" s="264"/>
      <c r="D28" s="251"/>
      <c r="E28" s="251"/>
      <c r="F28" s="251"/>
      <c r="G28" s="25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0"/>
      <c r="B29" s="251"/>
      <c r="C29" s="264"/>
      <c r="D29" s="251"/>
      <c r="E29" s="251"/>
      <c r="F29" s="251"/>
      <c r="G29" s="252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253"/>
      <c r="B30" s="254"/>
      <c r="C30" s="265"/>
      <c r="D30" s="254"/>
      <c r="E30" s="254"/>
      <c r="F30" s="254"/>
      <c r="G30" s="25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A31" s="6"/>
      <c r="B31" s="7" t="s">
        <v>123</v>
      </c>
      <c r="C31" s="260" t="s">
        <v>123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>
      <c r="C32" s="266"/>
      <c r="AE32" t="s">
        <v>126</v>
      </c>
    </row>
  </sheetData>
  <mergeCells count="6">
    <mergeCell ref="A1:G1"/>
    <mergeCell ref="C2:G2"/>
    <mergeCell ref="C3:G3"/>
    <mergeCell ref="C4:G4"/>
    <mergeCell ref="A25:C25"/>
    <mergeCell ref="A26:G30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mina13</cp:lastModifiedBy>
  <cp:lastPrinted>2014-02-28T09:52:57Z</cp:lastPrinted>
  <dcterms:created xsi:type="dcterms:W3CDTF">2009-04-08T07:15:50Z</dcterms:created>
  <dcterms:modified xsi:type="dcterms:W3CDTF">2017-04-27T09:49:46Z</dcterms:modified>
</cp:coreProperties>
</file>